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15" yWindow="-255" windowWidth="12810" windowHeight="12660"/>
  </bookViews>
  <sheets>
    <sheet name="стр.1_2" sheetId="1" r:id="rId1"/>
  </sheets>
  <externalReferences>
    <externalReference r:id="rId2"/>
  </externalReferences>
  <definedNames>
    <definedName name="TABLE" localSheetId="0">стр.1_2!$A$5:$B$33</definedName>
  </definedNames>
  <calcPr calcId="124519"/>
</workbook>
</file>

<file path=xl/calcChain.xml><?xml version="1.0" encoding="utf-8"?>
<calcChain xmlns="http://schemas.openxmlformats.org/spreadsheetml/2006/main">
  <c r="B31" i="1"/>
  <c r="B28"/>
  <c r="B5"/>
  <c r="B11" l="1"/>
  <c r="B12"/>
  <c r="B19" l="1"/>
  <c r="B27"/>
  <c r="B17" l="1"/>
  <c r="B21"/>
  <c r="B22" s="1"/>
  <c r="B20"/>
  <c r="B15"/>
  <c r="B18" l="1"/>
  <c r="B25"/>
</calcChain>
</file>

<file path=xl/comments1.xml><?xml version="1.0" encoding="utf-8"?>
<comments xmlns="http://schemas.openxmlformats.org/spreadsheetml/2006/main">
  <authors>
    <author>Горбунова Елена Ильинична</author>
    <author>peoek8</author>
  </authors>
  <commentList>
    <comment ref="B15" authorId="0">
      <text>
        <r>
          <rPr>
            <b/>
            <sz val="8"/>
            <color indexed="81"/>
            <rFont val="Tahoma"/>
            <family val="2"/>
            <charset val="204"/>
          </rPr>
          <t>Горбунова Елена Ильинична:</t>
        </r>
        <r>
          <rPr>
            <sz val="8"/>
            <color indexed="81"/>
            <rFont val="Tahoma"/>
            <family val="2"/>
            <charset val="204"/>
          </rPr>
          <t xml:space="preserve">
 26 счет</t>
        </r>
      </text>
    </comment>
    <comment ref="B24" authorId="1">
      <text>
        <r>
          <rPr>
            <b/>
            <sz val="9"/>
            <color indexed="81"/>
            <rFont val="Tahoma"/>
            <family val="2"/>
            <charset val="204"/>
          </rPr>
          <t>peoek8:</t>
        </r>
        <r>
          <rPr>
            <sz val="9"/>
            <color indexed="81"/>
            <rFont val="Tahoma"/>
            <family val="2"/>
            <charset val="204"/>
          </rPr>
          <t xml:space="preserve">
не учтены доходы по 91 счету по водоотведению</t>
        </r>
      </text>
    </comment>
    <comment ref="B27" authorId="1">
      <text>
        <r>
          <rPr>
            <b/>
            <sz val="9"/>
            <color indexed="81"/>
            <rFont val="Tahoma"/>
            <family val="2"/>
            <charset val="204"/>
          </rPr>
          <t>peoek8:</t>
        </r>
        <r>
          <rPr>
            <sz val="9"/>
            <color indexed="81"/>
            <rFont val="Tahoma"/>
            <family val="2"/>
            <charset val="204"/>
          </rPr>
          <t xml:space="preserve">
коэффициенты распределения вспомогательных цехов взяты в соответствие с управленческим учетом без выбытия ливневки</t>
        </r>
      </text>
    </comment>
    <comment ref="B31" authorId="0">
      <text>
        <r>
          <rPr>
            <b/>
            <sz val="8"/>
            <color indexed="81"/>
            <rFont val="Tahoma"/>
            <family val="2"/>
            <charset val="204"/>
          </rPr>
          <t>Горбунова Елена Ильинична:</t>
        </r>
        <r>
          <rPr>
            <sz val="8"/>
            <color indexed="81"/>
            <rFont val="Tahoma"/>
            <family val="2"/>
            <charset val="204"/>
          </rPr>
          <t xml:space="preserve">
объемы транзитников без Мегета</t>
        </r>
      </text>
    </comment>
    <comment ref="B33" authorId="0">
      <text>
        <r>
          <rPr>
            <b/>
            <sz val="8"/>
            <color indexed="81"/>
            <rFont val="Tahoma"/>
            <family val="2"/>
            <charset val="204"/>
          </rPr>
          <t>Горбунова Елена Ильинична:</t>
        </r>
        <r>
          <rPr>
            <sz val="8"/>
            <color indexed="81"/>
            <rFont val="Tahoma"/>
            <family val="2"/>
            <charset val="204"/>
          </rPr>
          <t xml:space="preserve">
20 счет</t>
        </r>
      </text>
    </comment>
  </commentList>
</comments>
</file>

<file path=xl/sharedStrings.xml><?xml version="1.0" encoding="utf-8"?>
<sst xmlns="http://schemas.openxmlformats.org/spreadsheetml/2006/main" count="33" uniqueCount="32">
  <si>
    <t>Форма 3.5. Информация об основных показателях</t>
  </si>
  <si>
    <r>
      <t>1)</t>
    </r>
    <r>
      <rPr>
        <sz val="12"/>
        <color indexed="9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 xml:space="preserve">Выручка от регулируемой деятельности (тыс. рублей) с разбивкой по видам деятельности </t>
    </r>
  </si>
  <si>
    <r>
      <t>а)</t>
    </r>
    <r>
      <rPr>
        <sz val="12"/>
        <color indexed="9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 xml:space="preserve">расходы на оплату услуг по приему, транспортировке и очистке сточных вод другими организациями </t>
    </r>
  </si>
  <si>
    <r>
      <t>в)</t>
    </r>
    <r>
      <rPr>
        <sz val="12"/>
        <color indexed="9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>расходы на химические реагенты, используемые в технологическом процессе</t>
    </r>
  </si>
  <si>
    <r>
      <t>г)</t>
    </r>
    <r>
      <rPr>
        <sz val="12"/>
        <color indexed="9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>расходы на оплату труда и отчисления на социальные нужды основного производственного персонала</t>
    </r>
  </si>
  <si>
    <r>
      <t>д)</t>
    </r>
    <r>
      <rPr>
        <sz val="12"/>
        <color indexed="9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>расходы на оплату труда и отчисления на социальные нужды административно-управленческого персонала</t>
    </r>
  </si>
  <si>
    <r>
      <t>е)</t>
    </r>
    <r>
      <rPr>
        <sz val="12"/>
        <color indexed="9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>расходы на амортизацию основных производственных средств</t>
    </r>
  </si>
  <si>
    <r>
      <t>ж)</t>
    </r>
    <r>
      <rPr>
        <sz val="12"/>
        <color indexed="9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>расходы на аренду имущества, используемого для осуществления регулируемого вида деятельности</t>
    </r>
  </si>
  <si>
    <r>
      <t>л)</t>
    </r>
    <r>
      <rPr>
        <sz val="12"/>
        <color indexed="9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>расходы на услуги производственного характера, оказываемые по договорам с организациями на проведение регламентных работ в рамках технологического процесса (в том числе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расходов)</t>
    </r>
  </si>
  <si>
    <r>
      <t>м)</t>
    </r>
    <r>
      <rPr>
        <sz val="12"/>
        <color indexed="9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>прочие расходы, которые подлежат отнесению к регулируемым видам деятельности в соответствии с основами ценообразования в сфере водоснабжения и водоотведения, утвержденными постановлением Правительства Российской Федерации от 13 мая 2013 № 406 (Официальный интернет-портал правовой информации http://www.pravo.gov.ru, 15.05.2013)</t>
    </r>
  </si>
  <si>
    <r>
      <t>4)</t>
    </r>
    <r>
      <rPr>
        <sz val="12"/>
        <color indexed="9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>Сведения об изменении стоимости основных фондов (в том числе за счет ввода в эксплуатацию (вывода из эксплуатации)), их переоценки (тыс. рублей)</t>
    </r>
  </si>
  <si>
    <r>
      <t>5)</t>
    </r>
    <r>
      <rPr>
        <sz val="12"/>
        <color indexed="9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>Валовая прибыль от продажи товаров и услуг по регулируемому виду деятельности (тыс. рублей)</t>
    </r>
  </si>
  <si>
    <r>
      <t>6)</t>
    </r>
    <r>
      <rPr>
        <sz val="12"/>
        <color indexed="9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>Годовая бухгалтерская отчетность, включая бухгалтерский баланс и приложения к нему (раскрывается регулируемой организацией, выручка от регулируемой деятельности которой превышает 80 процентов совокупной выручки за отчетный год)</t>
    </r>
  </si>
  <si>
    <r>
      <t>7)</t>
    </r>
    <r>
      <rPr>
        <sz val="12"/>
        <color indexed="9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>Объем сточных вод, принятых от потребителей оказываемых услуг (тыс. куб. метров)</t>
    </r>
  </si>
  <si>
    <r>
      <t>9)</t>
    </r>
    <r>
      <rPr>
        <sz val="12"/>
        <color indexed="9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>Объем сточных вод, пропущенных через очистные сооружения (тыс. куб. метров)</t>
    </r>
  </si>
  <si>
    <r>
      <t>10)</t>
    </r>
    <r>
      <rPr>
        <sz val="12"/>
        <color indexed="9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>Среднесписочная численность основного производственного персонала (человек)</t>
    </r>
  </si>
  <si>
    <r>
      <t>2)</t>
    </r>
    <r>
      <rPr>
        <sz val="12"/>
        <color indexed="9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 xml:space="preserve">Себестоимость производимых товаров (оказываемых услуг) по регулируемому виду деятельности (тыс. рублей), включая: </t>
    </r>
  </si>
  <si>
    <r>
      <t>к)</t>
    </r>
    <r>
      <rPr>
        <sz val="12"/>
        <color indexed="9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>расходы на капитальный и текущий ремонт основных производственных средств (в том числе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расходов)</t>
    </r>
  </si>
  <si>
    <r>
      <t>3)</t>
    </r>
    <r>
      <rPr>
        <sz val="12"/>
        <color indexed="9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 xml:space="preserve">Чистая прибыль, полученная от регулируемого вида деятельности, </t>
    </r>
  </si>
  <si>
    <t>с указанием размера ее расходования на финансирование мероприятий, предусмотренных инвестиционной программой регулируемой организации (тыс. рублей)</t>
  </si>
  <si>
    <t>очистку сточных вод производят ведомственные сооружения ОАО АНХК</t>
  </si>
  <si>
    <t xml:space="preserve"> и объем приобретаемой электрической энергии, тыс. кВтч</t>
  </si>
  <si>
    <r>
      <t>з)</t>
    </r>
    <r>
      <rPr>
        <sz val="12"/>
        <color indexed="9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 xml:space="preserve">общепроизводственные расходы, </t>
    </r>
  </si>
  <si>
    <t>в том числе отнесенные к ним расходы на текущий и капитальный ремонт</t>
  </si>
  <si>
    <r>
      <t>и)</t>
    </r>
    <r>
      <rPr>
        <sz val="12"/>
        <color indexed="9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 xml:space="preserve">общехозяйственные расходы, </t>
    </r>
  </si>
  <si>
    <t>финансово-хозяйственной деятельности регулируемой организации по водоотведению за 2015 год</t>
  </si>
  <si>
    <t>http://www.ang-vodokanal.ru/upload/iblock/cdf/%D0%91%D1%83%D1%85%D0%B3%D0%B0%D0%BB%D1%82%D0%B5%D1%80%D1%81%D0%BA%D0%B0%D1%8F%20%D0%BE%D1%82%D1%87%D0%B5%D1%82%D0%BD%D0%BE%D1%81%D1%82%D1%8C%202015.pdf</t>
  </si>
  <si>
    <r>
      <t>8)</t>
    </r>
    <r>
      <rPr>
        <sz val="12"/>
        <color indexed="9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 xml:space="preserve">Объем сточных вод, принятых от других регулируемых организаций в сфере водоотведения и (или) очистки сточных вод (тыс. куб. метров) </t>
    </r>
  </si>
  <si>
    <r>
      <t>б)</t>
    </r>
    <r>
      <rPr>
        <sz val="12"/>
        <color indexed="9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>расходы на покупаемую электрическую энергию (мощность), используемую в технологическом процессе</t>
    </r>
  </si>
  <si>
    <t xml:space="preserve"> (с указанием средневзвешенной стоимости 1 кВт·ч),</t>
  </si>
  <si>
    <t>выпадающие доходы по межтарифной разнице за 2014 год и субсидия по льготному тарифу для населения</t>
  </si>
  <si>
    <t>услуги водоотведения</t>
  </si>
</sst>
</file>

<file path=xl/styles.xml><?xml version="1.0" encoding="utf-8"?>
<styleSheet xmlns="http://schemas.openxmlformats.org/spreadsheetml/2006/main">
  <numFmts count="1">
    <numFmt numFmtId="164" formatCode="#,##0.0"/>
  </numFmts>
  <fonts count="9">
    <font>
      <sz val="10"/>
      <name val="Arial CYR"/>
      <charset val="204"/>
    </font>
    <font>
      <sz val="13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9"/>
      <name val="Times New Roman"/>
      <family val="1"/>
      <charset val="204"/>
    </font>
    <font>
      <u/>
      <sz val="10"/>
      <color theme="10"/>
      <name val="Arial Cyr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7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1" xfId="0" applyFont="1" applyBorder="1" applyAlignment="1">
      <alignment horizontal="justify" vertical="top" wrapText="1"/>
    </xf>
    <xf numFmtId="0" fontId="4" fillId="0" borderId="1" xfId="1" applyBorder="1" applyAlignment="1" applyProtection="1">
      <alignment horizontal="center" vertical="top" wrapText="1"/>
    </xf>
    <xf numFmtId="164" fontId="2" fillId="0" borderId="1" xfId="0" applyNumberFormat="1" applyFont="1" applyBorder="1" applyAlignment="1">
      <alignment horizontal="center" vertical="top"/>
    </xf>
    <xf numFmtId="164" fontId="2" fillId="0" borderId="1" xfId="0" applyNumberFormat="1" applyFont="1" applyBorder="1" applyAlignment="1">
      <alignment horizontal="center" vertical="top" wrapText="1"/>
    </xf>
    <xf numFmtId="164" fontId="2" fillId="2" borderId="1" xfId="0" applyNumberFormat="1" applyFont="1" applyFill="1" applyBorder="1" applyAlignment="1">
      <alignment horizontal="center" vertical="top"/>
    </xf>
    <xf numFmtId="164" fontId="2" fillId="2" borderId="1" xfId="0" applyNumberFormat="1" applyFont="1" applyFill="1" applyBorder="1" applyAlignment="1">
      <alignment horizontal="center" vertical="top" wrapText="1"/>
    </xf>
    <xf numFmtId="4" fontId="2" fillId="2" borderId="1" xfId="0" applyNumberFormat="1" applyFont="1" applyFill="1" applyBorder="1" applyAlignment="1">
      <alignment horizontal="center" vertical="top"/>
    </xf>
    <xf numFmtId="4" fontId="2" fillId="2" borderId="2" xfId="0" applyNumberFormat="1" applyFont="1" applyFill="1" applyBorder="1" applyAlignment="1">
      <alignment horizontal="center" vertical="top"/>
    </xf>
    <xf numFmtId="4" fontId="2" fillId="0" borderId="2" xfId="0" applyNumberFormat="1" applyFont="1" applyBorder="1" applyAlignment="1">
      <alignment horizontal="center" vertical="top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2" xfId="0" applyFont="1" applyBorder="1" applyAlignment="1">
      <alignment horizontal="justify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eoek8\Documents\&#1059;&#1087;&#1088;&#1072;&#1074;&#1083;&#1077;&#1085;&#1095;&#1077;&#1089;&#1082;&#1080;&#1081;%20&#1091;&#1095;&#1077;&#1090;\2015\4%20&#1082;&#1074;&#1072;&#1088;&#1090;&#1072;&#1083;\&#1091;&#1087;&#1088;&#1072;&#1074;.%20&#1091;&#1095;&#1077;&#1090;%202015%20&#1075;&#1086;&#1076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его затрат"/>
      <sheetName val="прямые вс"/>
      <sheetName val="прямые во"/>
      <sheetName val="цеховые"/>
      <sheetName val="вспомогательные"/>
      <sheetName val="общеэксплуатационные"/>
      <sheetName val="сравнение 23 сч."/>
      <sheetName val="тариф по передаче тепл.энергии"/>
      <sheetName val="тариф по передаче эл.энер"/>
      <sheetName val="расходы по статьям затрат "/>
      <sheetName val="услуги стор.организаций"/>
      <sheetName val="калькуляции"/>
      <sheetName val="вода циклы"/>
      <sheetName val="канал циклы"/>
      <sheetName val="ФОТ по цехам"/>
      <sheetName val="тариф по электроэнергии"/>
      <sheetName val="Лист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43">
          <cell r="E43">
            <v>593325.38</v>
          </cell>
        </row>
        <row r="86">
          <cell r="E86">
            <v>65479726.189043999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ang-vodokanal.ru/upload/iblock/cdf/%D0%91%D1%83%D1%85%D0%B3%D0%B0%D0%BB%D1%82%D0%B5%D1%80%D1%81%D0%BA%D0%B0%D1%8F%20%D0%BE%D1%82%D1%87%D0%B5%D1%82%D0%BD%D0%BE%D1%81%D1%82%D1%8C%202015.pdf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4"/>
  <sheetViews>
    <sheetView tabSelected="1" view="pageBreakPreview" topLeftCell="A29" workbookViewId="0">
      <selection activeCell="B32" sqref="B32"/>
    </sheetView>
  </sheetViews>
  <sheetFormatPr defaultRowHeight="15.75"/>
  <cols>
    <col min="1" max="1" width="57" style="2" customWidth="1"/>
    <col min="2" max="2" width="35.7109375" style="2" customWidth="1"/>
    <col min="3" max="16384" width="9.140625" style="2"/>
  </cols>
  <sheetData>
    <row r="1" spans="1:2" ht="3" customHeight="1"/>
    <row r="2" spans="1:2" s="1" customFormat="1" ht="16.5">
      <c r="A2" s="13" t="s">
        <v>0</v>
      </c>
      <c r="B2" s="13"/>
    </row>
    <row r="3" spans="1:2" s="1" customFormat="1" ht="32.25" customHeight="1">
      <c r="A3" s="14" t="s">
        <v>25</v>
      </c>
      <c r="B3" s="14"/>
    </row>
    <row r="4" spans="1:2">
      <c r="A4" s="3"/>
      <c r="B4" s="3"/>
    </row>
    <row r="5" spans="1:2" ht="36.75" customHeight="1">
      <c r="A5" s="4" t="s">
        <v>1</v>
      </c>
      <c r="B5" s="6">
        <f>314623.2+B7</f>
        <v>348736.4</v>
      </c>
    </row>
    <row r="6" spans="1:2" ht="23.25" customHeight="1">
      <c r="A6" s="4" t="s">
        <v>31</v>
      </c>
      <c r="B6" s="6">
        <v>314623.2</v>
      </c>
    </row>
    <row r="7" spans="1:2" ht="36.75" customHeight="1">
      <c r="A7" s="16" t="s">
        <v>30</v>
      </c>
      <c r="B7" s="6">
        <v>34113.199999999997</v>
      </c>
    </row>
    <row r="8" spans="1:2" ht="47.25">
      <c r="A8" s="4" t="s">
        <v>16</v>
      </c>
      <c r="B8" s="6">
        <v>316898.09999999998</v>
      </c>
    </row>
    <row r="9" spans="1:2" ht="31.5" customHeight="1">
      <c r="A9" s="4" t="s">
        <v>2</v>
      </c>
      <c r="B9" s="6">
        <v>132476.5</v>
      </c>
    </row>
    <row r="10" spans="1:2" ht="37.5" customHeight="1">
      <c r="A10" s="4" t="s">
        <v>28</v>
      </c>
      <c r="B10" s="7">
        <v>8711.76</v>
      </c>
    </row>
    <row r="11" spans="1:2" ht="23.25" customHeight="1">
      <c r="A11" s="4" t="s">
        <v>29</v>
      </c>
      <c r="B11" s="7">
        <f>B10/B12</f>
        <v>2.3993999804558368</v>
      </c>
    </row>
    <row r="12" spans="1:2" ht="35.25" customHeight="1">
      <c r="A12" s="4" t="s">
        <v>21</v>
      </c>
      <c r="B12" s="8">
        <f>3486.5+63.578*0.475+37.186*0.57+178.095*0.5217</f>
        <v>3630.8077314999996</v>
      </c>
    </row>
    <row r="13" spans="1:2" ht="31.5">
      <c r="A13" s="4" t="s">
        <v>3</v>
      </c>
      <c r="B13" s="6">
        <v>0</v>
      </c>
    </row>
    <row r="14" spans="1:2" ht="33" customHeight="1">
      <c r="A14" s="4" t="s">
        <v>4</v>
      </c>
      <c r="B14" s="6">
        <v>48585.1</v>
      </c>
    </row>
    <row r="15" spans="1:2" ht="33.75" customHeight="1">
      <c r="A15" s="4" t="s">
        <v>5</v>
      </c>
      <c r="B15" s="11">
        <f>50187.249*(1-0.4783)</f>
        <v>26182.687803300003</v>
      </c>
    </row>
    <row r="16" spans="1:2" ht="31.5">
      <c r="A16" s="4" t="s">
        <v>6</v>
      </c>
      <c r="B16" s="6">
        <v>11620.3</v>
      </c>
    </row>
    <row r="17" spans="1:2" ht="31.5" customHeight="1">
      <c r="A17" s="4" t="s">
        <v>7</v>
      </c>
      <c r="B17" s="12">
        <f>314.52*(1-0.4783)</f>
        <v>164.08508399999999</v>
      </c>
    </row>
    <row r="18" spans="1:2">
      <c r="A18" s="4" t="s">
        <v>22</v>
      </c>
      <c r="B18" s="12">
        <f>B8-B9-B10-B13-B14-B15-B16-B17-B20-B22-B23</f>
        <v>67589.935712429695</v>
      </c>
    </row>
    <row r="19" spans="1:2" ht="36" customHeight="1">
      <c r="A19" s="4" t="s">
        <v>23</v>
      </c>
      <c r="B19" s="12">
        <f>398.9+1816.6*0.475+3472.9*0.57+3981.5*0.39+1514.9*0.582+539.3*0.438</f>
        <v>5912.0081999999993</v>
      </c>
    </row>
    <row r="20" spans="1:2">
      <c r="A20" s="4" t="s">
        <v>24</v>
      </c>
      <c r="B20" s="10">
        <f>([1]общеэксплуатационные!$E$86/1000)*(1-0.4783)-B15</f>
        <v>7978.0853495242554</v>
      </c>
    </row>
    <row r="21" spans="1:2" ht="35.25" customHeight="1">
      <c r="A21" s="4" t="s">
        <v>23</v>
      </c>
      <c r="B21" s="10">
        <f>(1-0.4783)*[1]общеэксплуатационные!$E$43/1000</f>
        <v>309.537850746</v>
      </c>
    </row>
    <row r="22" spans="1:2" ht="95.25" customHeight="1">
      <c r="A22" s="4" t="s">
        <v>17</v>
      </c>
      <c r="B22" s="8">
        <f>7368.1+B21+B19</f>
        <v>13589.646050746</v>
      </c>
    </row>
    <row r="23" spans="1:2" ht="127.5" customHeight="1">
      <c r="A23" s="4" t="s">
        <v>8</v>
      </c>
      <c r="B23" s="6">
        <v>0</v>
      </c>
    </row>
    <row r="24" spans="1:2" ht="111.75" customHeight="1">
      <c r="A24" s="4" t="s">
        <v>9</v>
      </c>
      <c r="B24" s="6">
        <v>707.4</v>
      </c>
    </row>
    <row r="25" spans="1:2" ht="32.25" customHeight="1">
      <c r="A25" s="4" t="s">
        <v>18</v>
      </c>
      <c r="B25" s="6">
        <f>13567</f>
        <v>13567</v>
      </c>
    </row>
    <row r="26" spans="1:2" ht="46.5" customHeight="1">
      <c r="A26" s="4" t="s">
        <v>19</v>
      </c>
      <c r="B26" s="8">
        <v>12313.03</v>
      </c>
    </row>
    <row r="27" spans="1:2" ht="47.25" customHeight="1">
      <c r="A27" s="4" t="s">
        <v>10</v>
      </c>
      <c r="B27" s="9">
        <f>5310.5-1215.63+4109.4*(1-0.525)+65.2*0.57+2931.7*0.438-8739.2*0.475-961.7*0.5217</f>
        <v>2715.244709999999</v>
      </c>
    </row>
    <row r="28" spans="1:2" ht="43.5" customHeight="1">
      <c r="A28" s="4" t="s">
        <v>11</v>
      </c>
      <c r="B28" s="6">
        <f>B5-B8+B15+B20-B7</f>
        <v>31885.873152824308</v>
      </c>
    </row>
    <row r="29" spans="1:2" ht="102">
      <c r="A29" s="4" t="s">
        <v>12</v>
      </c>
      <c r="B29" s="5" t="s">
        <v>26</v>
      </c>
    </row>
    <row r="30" spans="1:2" ht="46.5" customHeight="1">
      <c r="A30" s="4" t="s">
        <v>13</v>
      </c>
      <c r="B30" s="8">
        <v>29425.919999999998</v>
      </c>
    </row>
    <row r="31" spans="1:2" ht="53.25" customHeight="1">
      <c r="A31" s="4" t="s">
        <v>27</v>
      </c>
      <c r="B31" s="8">
        <f>10162.06+120.47</f>
        <v>10282.529999999999</v>
      </c>
    </row>
    <row r="32" spans="1:2" ht="47.25">
      <c r="A32" s="4" t="s">
        <v>14</v>
      </c>
      <c r="B32" s="9" t="s">
        <v>20</v>
      </c>
    </row>
    <row r="33" spans="1:2" ht="31.5">
      <c r="A33" s="4" t="s">
        <v>15</v>
      </c>
      <c r="B33" s="8">
        <v>116.5</v>
      </c>
    </row>
    <row r="34" spans="1:2" ht="69" customHeight="1">
      <c r="A34" s="15"/>
      <c r="B34" s="15"/>
    </row>
  </sheetData>
  <mergeCells count="3">
    <mergeCell ref="A2:B2"/>
    <mergeCell ref="A3:B3"/>
    <mergeCell ref="A34:B34"/>
  </mergeCells>
  <hyperlinks>
    <hyperlink ref="B29" r:id="rId1"/>
  </hyperlinks>
  <pageMargins left="0.86614173228346458" right="0.59055118110236227" top="0.59055118110236227" bottom="0.39370078740157483" header="0.19685039370078741" footer="0.19685039370078741"/>
  <pageSetup paperSize="9" scale="95" orientation="portrait" r:id="rId2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стр.1_2</vt:lpstr>
      <vt:lpstr>стр.1_2!TABLE</vt:lpstr>
    </vt:vector>
  </TitlesOfParts>
  <Company>КонсультантПлюс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peoek8</cp:lastModifiedBy>
  <cp:lastPrinted>2016-04-27T02:39:37Z</cp:lastPrinted>
  <dcterms:created xsi:type="dcterms:W3CDTF">2012-05-12T07:32:36Z</dcterms:created>
  <dcterms:modified xsi:type="dcterms:W3CDTF">2016-04-27T07:25:20Z</dcterms:modified>
</cp:coreProperties>
</file>